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115" windowHeight="796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28" i="1"/>
  <c r="D16"/>
  <c r="D17"/>
  <c r="C16"/>
  <c r="D13"/>
  <c r="D12"/>
  <c r="D27"/>
  <c r="D26"/>
  <c r="D25"/>
  <c r="D24"/>
  <c r="D29"/>
  <c r="D36"/>
  <c r="D35"/>
  <c r="D34"/>
  <c r="D33"/>
  <c r="D31"/>
  <c r="D18"/>
  <c r="D19"/>
  <c r="D20"/>
  <c r="D21"/>
  <c r="D22"/>
  <c r="D14"/>
  <c r="D15"/>
  <c r="C32"/>
  <c r="D32" s="1"/>
  <c r="C29"/>
  <c r="C23"/>
  <c r="C30"/>
  <c r="D30" s="1"/>
  <c r="C13"/>
  <c r="D23" l="1"/>
  <c r="D11"/>
  <c r="D38" s="1"/>
  <c r="C11"/>
  <c r="C28"/>
  <c r="C38" l="1"/>
</calcChain>
</file>

<file path=xl/sharedStrings.xml><?xml version="1.0" encoding="utf-8"?>
<sst xmlns="http://schemas.openxmlformats.org/spreadsheetml/2006/main" count="40" uniqueCount="40">
  <si>
    <t>Para ingresos anuales</t>
  </si>
  <si>
    <t>Para ingresos mensuales</t>
  </si>
  <si>
    <t xml:space="preserve">          = probabilidad de haberse obtenido la capacitación correspondiente si no se hubiese casado</t>
  </si>
  <si>
    <t xml:space="preserve">          = probabilidad que hubiese tenido de acceder al salario con mayores ingresos (Sm), si se hubiese capacitado.</t>
  </si>
  <si>
    <t xml:space="preserve">        = probabilidad de acceder o mantenerse con el salario real actual (        ).</t>
  </si>
  <si>
    <r>
      <rPr>
        <b/>
        <sz val="9"/>
        <rFont val="Arial"/>
        <family val="2"/>
      </rPr>
      <t>i</t>
    </r>
    <r>
      <rPr>
        <sz val="9"/>
        <rFont val="Arial"/>
        <family val="2"/>
      </rPr>
      <t xml:space="preserve"> = tasa de descuento anual (%)</t>
    </r>
  </si>
  <si>
    <t xml:space="preserve">        = patrimonio inicial del cónyuge 1 (a quien se le reclama compensación económica).</t>
  </si>
  <si>
    <t xml:space="preserve">        = patrimonio inicial del cónyuge 2 (quien reclama compensación económica).</t>
  </si>
  <si>
    <t xml:space="preserve">       = patrimonio final del cónyuge 1 (a quien se le reclama compensación económica).</t>
  </si>
  <si>
    <t xml:space="preserve">       = patrimonio final del cónyuge 2 (quien reclama compensación económica).</t>
  </si>
  <si>
    <r>
      <rPr>
        <b/>
        <sz val="10"/>
        <rFont val="Arial"/>
        <family val="2"/>
      </rPr>
      <t>T</t>
    </r>
    <r>
      <rPr>
        <sz val="9"/>
        <rFont val="Arial"/>
        <family val="2"/>
      </rPr>
      <t xml:space="preserve"> = cuota parte, decimalizada, de la titularidad del inmueble o del pago del canon locativo por parte del cónyuge 1 (a quien se le reclama la compensación económica).</t>
    </r>
  </si>
  <si>
    <r>
      <rPr>
        <b/>
        <sz val="10"/>
        <rFont val="Arial"/>
        <family val="2"/>
      </rPr>
      <t xml:space="preserve">f </t>
    </r>
    <r>
      <rPr>
        <sz val="9"/>
        <rFont val="Arial"/>
        <family val="2"/>
      </rPr>
      <t>=  número de otros familiares del cónyuge reclamante que viven en el inmueble familiar.</t>
    </r>
  </si>
  <si>
    <r>
      <rPr>
        <b/>
        <sz val="10"/>
        <rFont val="Arial"/>
        <family val="2"/>
      </rPr>
      <t>h</t>
    </r>
    <r>
      <rPr>
        <sz val="9"/>
        <rFont val="Arial"/>
        <family val="2"/>
      </rPr>
      <t xml:space="preserve"> =  número de hijos en común que viven en el inmueble familiar.</t>
    </r>
  </si>
  <si>
    <t xml:space="preserve">        Edad al momento de la disolución del vínculo</t>
  </si>
  <si>
    <r>
      <t>Variable “C”</t>
    </r>
    <r>
      <rPr>
        <b/>
        <i/>
        <sz val="12"/>
        <color theme="9" tint="-0.249977111117893"/>
        <rFont val="Arial"/>
        <family val="2"/>
      </rPr>
      <t>: valor de la pérdida de la chance de mayores ingresos</t>
    </r>
    <r>
      <rPr>
        <b/>
        <sz val="12"/>
        <color theme="9" tint="-0.249977111117893"/>
        <rFont val="Arial"/>
        <family val="2"/>
      </rPr>
      <t>.</t>
    </r>
  </si>
  <si>
    <r>
      <t>Variable “D”</t>
    </r>
    <r>
      <rPr>
        <b/>
        <i/>
        <sz val="12"/>
        <color theme="9" tint="-0.249977111117893"/>
        <rFont val="Arial"/>
        <family val="2"/>
      </rPr>
      <t>: diferencia patrimonial relativa a la finalización de matrimonio</t>
    </r>
    <r>
      <rPr>
        <b/>
        <sz val="12"/>
        <color theme="9" tint="-0.249977111117893"/>
        <rFont val="Arial"/>
        <family val="2"/>
      </rPr>
      <t>.</t>
    </r>
  </si>
  <si>
    <r>
      <t>Variable “V”</t>
    </r>
    <r>
      <rPr>
        <b/>
        <i/>
        <sz val="12"/>
        <color theme="9" tint="-0.249977111117893"/>
        <rFont val="Arial"/>
        <family val="2"/>
      </rPr>
      <t>: valor presente del equivalente económico por atribución de la vivienda.</t>
    </r>
  </si>
  <si>
    <r>
      <t xml:space="preserve">Variable “E”: </t>
    </r>
    <r>
      <rPr>
        <b/>
        <i/>
        <sz val="11"/>
        <color theme="9"/>
        <rFont val="Arial"/>
        <family val="2"/>
      </rPr>
      <t>renta (equivalente económico por vivienda), para cada período.</t>
    </r>
  </si>
  <si>
    <t>n = número de períodos para el cálculo:</t>
  </si>
  <si>
    <t>m = número de períodos para el cálculo</t>
  </si>
  <si>
    <t>i = tasa de descuento anual (%)</t>
  </si>
  <si>
    <t xml:space="preserve">        Cantidad de meses en que  la vivienda familiar es atribuida.</t>
  </si>
  <si>
    <r>
      <t>Variable “A”:</t>
    </r>
    <r>
      <rPr>
        <b/>
        <i/>
        <sz val="11"/>
        <color theme="9"/>
        <rFont val="Arial"/>
        <family val="2"/>
      </rPr>
      <t xml:space="preserve"> renta (mayores ingresos frustrados)</t>
    </r>
  </si>
  <si>
    <r>
      <rPr>
        <b/>
        <sz val="10"/>
        <rFont val="Arial"/>
        <family val="2"/>
      </rPr>
      <t xml:space="preserve">L </t>
    </r>
    <r>
      <rPr>
        <sz val="9"/>
        <rFont val="Arial"/>
        <family val="2"/>
      </rPr>
      <t>= valor locativo del inmueble, para cada período (introduzca el importe anual: alquiler mensual x 12).</t>
    </r>
  </si>
  <si>
    <t xml:space="preserve">     Introduzca los datos exclusivamente en las celdas verdes</t>
  </si>
  <si>
    <t>Variables para calcular monto de la compensación económica (Variable "M")</t>
  </si>
  <si>
    <t>Variable "M" (cálculo final)</t>
  </si>
  <si>
    <t>XXV Jornadas Nacionales de Derecho Civil - Bahía Blanca - Argentina - 2015</t>
  </si>
  <si>
    <r>
      <t>“Fórmulas para calcular la</t>
    </r>
    <r>
      <rPr>
        <b/>
        <i/>
        <sz val="12"/>
        <rFont val="Arial"/>
        <family val="2"/>
      </rPr>
      <t xml:space="preserve"> Compensación Económica</t>
    </r>
    <r>
      <rPr>
        <b/>
        <sz val="12"/>
        <rFont val="Arial"/>
        <family val="2"/>
      </rPr>
      <t>".</t>
    </r>
  </si>
  <si>
    <t>(Fuente: http://jndcbahiablanca2015.com/)</t>
  </si>
  <si>
    <t>Archivo Excel complementario a la ponencia presentada por Matías Irigoyen Testa (*),</t>
  </si>
  <si>
    <t>(*) Profesor Titular, ordinario, de “Introducción al Derecho CA” de la Universidad Nacional del Sur (Bahía Blanca) y de “Derecho de Daños y Seguros” de la Universidad Torcuato Di Tella</t>
  </si>
  <si>
    <t xml:space="preserve"> (Buenos Aires). Investigador del Instituto de Investigaciones Económicas y Sociales del Sur (CONICET-UNS). Realizó su investigación de doctorado (Universidad Complutense de Madrid)</t>
  </si>
  <si>
    <r>
      <t xml:space="preserve"> y de posdoctorado (</t>
    </r>
    <r>
      <rPr>
        <i/>
        <sz val="11"/>
        <color theme="1"/>
        <rFont val="Calibri"/>
        <family val="2"/>
        <scheme val="minor"/>
      </rPr>
      <t>Harvard University</t>
    </r>
    <r>
      <rPr>
        <sz val="11"/>
        <color theme="1"/>
        <rFont val="Calibri"/>
        <family val="2"/>
        <scheme val="minor"/>
      </rPr>
      <t>) sobre Análisis Económico del Derecho de Daños. Correspondencias a: mirigoyentesta@iiess-conicet.gob.ar; mirigoyentesta@post.havard.edu</t>
    </r>
  </si>
  <si>
    <t xml:space="preserve">para la cátedra a su cargo de "Derecho de Daños", Departamento de Derecho, Universidad Nacional del Sur (consultado por gentileza de su autor). </t>
  </si>
  <si>
    <t>La confección de este archivo Excel se inspiró en uno realizado para otros supuestos (fórmula del valor presente de una renta constante no perpetua) por el Prof. Dr. Hugo A. Acciarri</t>
  </si>
  <si>
    <t xml:space="preserve">   (*) Introduzca la cantidad de ingresos anuales (autónomo: 12 - relación de dependencia: 13)</t>
  </si>
  <si>
    <t xml:space="preserve">        Edad límite hasta la cual se computan los ingresos</t>
  </si>
  <si>
    <t xml:space="preserve">          = salario con mayores ingresos (si se hubiese capacitado) (ingrese importe mensual)</t>
  </si>
  <si>
    <t xml:space="preserve">         = salario real actual (sin mayor capacitación) (ingrese importe mensual)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</si>
</sst>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000%"/>
    <numFmt numFmtId="166" formatCode="&quot;$&quot;#,##0"/>
  </numFmts>
  <fonts count="25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2"/>
      <name val="Arial Narrow"/>
      <family val="2"/>
    </font>
    <font>
      <b/>
      <i/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i/>
      <sz val="12"/>
      <color theme="9"/>
      <name val="Arial"/>
      <family val="2"/>
    </font>
    <font>
      <b/>
      <sz val="11"/>
      <color theme="9"/>
      <name val="Arial"/>
      <family val="2"/>
    </font>
    <font>
      <b/>
      <i/>
      <sz val="11"/>
      <color theme="9"/>
      <name val="Arial"/>
      <family val="2"/>
    </font>
    <font>
      <sz val="10"/>
      <color theme="0"/>
      <name val="Arial"/>
      <family val="2"/>
    </font>
    <font>
      <b/>
      <sz val="16"/>
      <color theme="9" tint="-0.249977111117893"/>
      <name val="Arial"/>
      <family val="2"/>
    </font>
    <font>
      <b/>
      <i/>
      <sz val="16"/>
      <color theme="9" tint="-0.249977111117893"/>
      <name val="Arial"/>
      <family val="2"/>
    </font>
    <font>
      <b/>
      <i/>
      <sz val="16"/>
      <color theme="6" tint="-0.249977111117893"/>
      <name val="Arial"/>
      <family val="2"/>
    </font>
    <font>
      <b/>
      <i/>
      <sz val="16"/>
      <color theme="3" tint="0.3999755851924192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mediumDashed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/>
      <top style="thick">
        <color auto="1"/>
      </top>
      <bottom style="medium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mediumDash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/>
      <right/>
      <top style="dotted">
        <color auto="1"/>
      </top>
      <bottom style="mediumDashed">
        <color auto="1"/>
      </bottom>
      <diagonal/>
    </border>
    <border>
      <left/>
      <right style="thick">
        <color indexed="64"/>
      </right>
      <top style="dotted">
        <color auto="1"/>
      </top>
      <bottom style="mediumDashed">
        <color auto="1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mediumDashed">
        <color auto="1"/>
      </top>
      <bottom style="dotted">
        <color auto="1"/>
      </bottom>
      <diagonal/>
    </border>
    <border>
      <left/>
      <right style="thick">
        <color indexed="64"/>
      </right>
      <top style="mediumDashed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2" fillId="0" borderId="0" xfId="1" applyNumberFormat="1" applyFont="1" applyBorder="1"/>
    <xf numFmtId="164" fontId="2" fillId="0" borderId="0" xfId="1" applyNumberFormat="1" applyFont="1" applyBorder="1"/>
    <xf numFmtId="49" fontId="2" fillId="0" borderId="1" xfId="1" applyNumberFormat="1" applyFont="1" applyBorder="1"/>
    <xf numFmtId="10" fontId="5" fillId="3" borderId="0" xfId="1" applyNumberFormat="1" applyFont="1" applyFill="1" applyBorder="1" applyProtection="1">
      <protection locked="0"/>
    </xf>
    <xf numFmtId="0" fontId="1" fillId="0" borderId="0" xfId="1" applyFill="1"/>
    <xf numFmtId="0" fontId="8" fillId="0" borderId="0" xfId="1" applyFont="1" applyFill="1" applyBorder="1" applyAlignment="1">
      <alignment horizontal="center" wrapText="1"/>
    </xf>
    <xf numFmtId="0" fontId="5" fillId="0" borderId="0" xfId="1" applyFont="1" applyBorder="1" applyAlignment="1">
      <alignment wrapText="1"/>
    </xf>
    <xf numFmtId="0" fontId="6" fillId="0" borderId="5" xfId="1" applyFont="1" applyBorder="1"/>
    <xf numFmtId="0" fontId="2" fillId="4" borderId="2" xfId="1" applyFont="1" applyFill="1" applyBorder="1"/>
    <xf numFmtId="49" fontId="2" fillId="0" borderId="6" xfId="1" applyNumberFormat="1" applyFont="1" applyBorder="1"/>
    <xf numFmtId="49" fontId="2" fillId="0" borderId="7" xfId="1" applyNumberFormat="1" applyFont="1" applyBorder="1"/>
    <xf numFmtId="49" fontId="1" fillId="0" borderId="0" xfId="1" applyNumberFormat="1" applyFill="1"/>
    <xf numFmtId="0" fontId="6" fillId="0" borderId="0" xfId="1" applyFont="1" applyFill="1" applyAlignment="1">
      <alignment horizontal="left" vertical="center"/>
    </xf>
    <xf numFmtId="164" fontId="10" fillId="0" borderId="8" xfId="1" applyNumberFormat="1" applyFont="1" applyFill="1" applyBorder="1" applyAlignment="1">
      <alignment horizontal="center" vertical="center"/>
    </xf>
    <xf numFmtId="0" fontId="11" fillId="0" borderId="5" xfId="1" applyFont="1" applyBorder="1"/>
    <xf numFmtId="0" fontId="13" fillId="0" borderId="4" xfId="1" applyFont="1" applyFill="1" applyBorder="1"/>
    <xf numFmtId="3" fontId="8" fillId="0" borderId="0" xfId="1" applyNumberFormat="1" applyFont="1" applyFill="1" applyBorder="1" applyProtection="1">
      <protection locked="0"/>
    </xf>
    <xf numFmtId="0" fontId="15" fillId="0" borderId="0" xfId="1" applyFont="1" applyFill="1" applyBorder="1"/>
    <xf numFmtId="0" fontId="6" fillId="0" borderId="6" xfId="1" applyFont="1" applyBorder="1"/>
    <xf numFmtId="0" fontId="5" fillId="0" borderId="8" xfId="1" applyFont="1" applyBorder="1"/>
    <xf numFmtId="164" fontId="10" fillId="0" borderId="9" xfId="1" applyNumberFormat="1" applyFont="1" applyFill="1" applyBorder="1" applyAlignment="1">
      <alignment horizontal="center" vertical="center"/>
    </xf>
    <xf numFmtId="0" fontId="16" fillId="0" borderId="10" xfId="1" applyFont="1" applyBorder="1" applyAlignment="1">
      <alignment vertical="center"/>
    </xf>
    <xf numFmtId="164" fontId="14" fillId="0" borderId="4" xfId="1" applyNumberFormat="1" applyFont="1" applyFill="1" applyBorder="1" applyAlignment="1">
      <alignment horizontal="center" vertical="center"/>
    </xf>
    <xf numFmtId="3" fontId="14" fillId="0" borderId="4" xfId="1" applyNumberFormat="1" applyFont="1" applyFill="1" applyBorder="1" applyAlignment="1">
      <alignment horizontal="center" vertical="center"/>
    </xf>
    <xf numFmtId="164" fontId="14" fillId="0" borderId="8" xfId="1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/>
    </xf>
    <xf numFmtId="0" fontId="9" fillId="0" borderId="12" xfId="1" applyFont="1" applyBorder="1"/>
    <xf numFmtId="0" fontId="5" fillId="0" borderId="15" xfId="1" applyFont="1" applyBorder="1" applyAlignment="1">
      <alignment wrapText="1"/>
    </xf>
    <xf numFmtId="3" fontId="5" fillId="3" borderId="15" xfId="1" applyNumberFormat="1" applyFont="1" applyFill="1" applyBorder="1" applyProtection="1">
      <protection locked="0"/>
    </xf>
    <xf numFmtId="3" fontId="5" fillId="5" borderId="16" xfId="1" applyNumberFormat="1" applyFont="1" applyFill="1" applyBorder="1"/>
    <xf numFmtId="0" fontId="7" fillId="0" borderId="18" xfId="1" applyFont="1" applyFill="1" applyBorder="1"/>
    <xf numFmtId="1" fontId="5" fillId="3" borderId="18" xfId="1" applyNumberFormat="1" applyFont="1" applyFill="1" applyBorder="1" applyProtection="1">
      <protection locked="0"/>
    </xf>
    <xf numFmtId="0" fontId="5" fillId="0" borderId="18" xfId="1" applyFont="1" applyBorder="1" applyAlignment="1">
      <alignment wrapText="1"/>
    </xf>
    <xf numFmtId="10" fontId="5" fillId="3" borderId="18" xfId="1" applyNumberFormat="1" applyFont="1" applyFill="1" applyBorder="1" applyProtection="1">
      <protection locked="0"/>
    </xf>
    <xf numFmtId="164" fontId="5" fillId="3" borderId="18" xfId="1" applyNumberFormat="1" applyFont="1" applyFill="1" applyBorder="1" applyProtection="1">
      <protection locked="0"/>
    </xf>
    <xf numFmtId="0" fontId="5" fillId="0" borderId="18" xfId="1" applyFont="1" applyBorder="1" applyAlignment="1">
      <alignment vertical="center" wrapText="1"/>
    </xf>
    <xf numFmtId="10" fontId="5" fillId="3" borderId="18" xfId="1" applyNumberFormat="1" applyFont="1" applyFill="1" applyBorder="1" applyAlignment="1" applyProtection="1">
      <alignment vertical="center"/>
      <protection locked="0"/>
    </xf>
    <xf numFmtId="0" fontId="5" fillId="0" borderId="20" xfId="1" applyFont="1" applyBorder="1" applyAlignment="1">
      <alignment wrapText="1"/>
    </xf>
    <xf numFmtId="10" fontId="5" fillId="3" borderId="20" xfId="1" applyNumberFormat="1" applyFont="1" applyFill="1" applyBorder="1" applyAlignment="1" applyProtection="1">
      <alignment vertical="center"/>
      <protection locked="0"/>
    </xf>
    <xf numFmtId="0" fontId="5" fillId="0" borderId="21" xfId="1" applyFont="1" applyBorder="1"/>
    <xf numFmtId="164" fontId="5" fillId="3" borderId="21" xfId="1" applyNumberFormat="1" applyFont="1" applyFill="1" applyBorder="1" applyProtection="1">
      <protection locked="0"/>
    </xf>
    <xf numFmtId="0" fontId="5" fillId="0" borderId="18" xfId="1" applyFont="1" applyBorder="1"/>
    <xf numFmtId="3" fontId="5" fillId="5" borderId="19" xfId="1" applyNumberFormat="1" applyFont="1" applyFill="1" applyBorder="1"/>
    <xf numFmtId="0" fontId="5" fillId="0" borderId="20" xfId="1" applyFont="1" applyBorder="1"/>
    <xf numFmtId="164" fontId="5" fillId="3" borderId="20" xfId="1" applyNumberFormat="1" applyFont="1" applyFill="1" applyBorder="1" applyProtection="1">
      <protection locked="0"/>
    </xf>
    <xf numFmtId="4" fontId="14" fillId="0" borderId="4" xfId="1" applyNumberFormat="1" applyFont="1" applyFill="1" applyBorder="1" applyAlignment="1">
      <alignment horizontal="center" vertical="center"/>
    </xf>
    <xf numFmtId="165" fontId="5" fillId="5" borderId="3" xfId="1" applyNumberFormat="1" applyFont="1" applyFill="1" applyBorder="1" applyProtection="1">
      <protection locked="0"/>
    </xf>
    <xf numFmtId="0" fontId="3" fillId="0" borderId="0" xfId="1" applyFont="1" applyFill="1"/>
    <xf numFmtId="1" fontId="1" fillId="5" borderId="19" xfId="1" applyNumberFormat="1" applyFill="1" applyBorder="1"/>
    <xf numFmtId="10" fontId="1" fillId="5" borderId="19" xfId="1" applyNumberFormat="1" applyFill="1" applyBorder="1"/>
    <xf numFmtId="166" fontId="1" fillId="5" borderId="19" xfId="1" applyNumberFormat="1" applyFill="1" applyBorder="1"/>
    <xf numFmtId="164" fontId="1" fillId="5" borderId="19" xfId="1" applyNumberFormat="1" applyFill="1" applyBorder="1"/>
    <xf numFmtId="10" fontId="1" fillId="5" borderId="17" xfId="1" applyNumberFormat="1" applyFill="1" applyBorder="1"/>
    <xf numFmtId="10" fontId="14" fillId="0" borderId="8" xfId="1" applyNumberFormat="1" applyFont="1" applyFill="1" applyBorder="1" applyAlignment="1">
      <alignment horizontal="center" vertical="center"/>
    </xf>
    <xf numFmtId="164" fontId="5" fillId="5" borderId="22" xfId="1" applyNumberFormat="1" applyFont="1" applyFill="1" applyBorder="1"/>
    <xf numFmtId="164" fontId="5" fillId="5" borderId="19" xfId="1" applyNumberFormat="1" applyFont="1" applyFill="1" applyBorder="1" applyProtection="1">
      <protection locked="0"/>
    </xf>
    <xf numFmtId="164" fontId="5" fillId="5" borderId="17" xfId="1" applyNumberFormat="1" applyFont="1" applyFill="1" applyBorder="1"/>
    <xf numFmtId="164" fontId="5" fillId="5" borderId="19" xfId="1" applyNumberFormat="1" applyFont="1" applyFill="1" applyBorder="1"/>
    <xf numFmtId="164" fontId="18" fillId="0" borderId="11" xfId="1" applyNumberFormat="1" applyFont="1" applyFill="1" applyBorder="1" applyAlignment="1">
      <alignment horizontal="center" vertical="center"/>
    </xf>
    <xf numFmtId="164" fontId="19" fillId="0" borderId="11" xfId="1" applyNumberFormat="1" applyFont="1" applyFill="1" applyBorder="1" applyAlignment="1">
      <alignment horizontal="center" vertical="center"/>
    </xf>
    <xf numFmtId="0" fontId="17" fillId="0" borderId="10" xfId="1" applyFont="1" applyBorder="1" applyAlignment="1">
      <alignment vertical="center"/>
    </xf>
    <xf numFmtId="49" fontId="20" fillId="0" borderId="0" xfId="1" applyNumberFormat="1" applyFont="1" applyFill="1"/>
    <xf numFmtId="0" fontId="21" fillId="0" borderId="0" xfId="1" applyFont="1" applyFill="1" applyAlignment="1">
      <alignment horizontal="left" vertical="center"/>
    </xf>
    <xf numFmtId="0" fontId="20" fillId="0" borderId="0" xfId="1" applyFont="1" applyFill="1"/>
    <xf numFmtId="0" fontId="22" fillId="0" borderId="0" xfId="0" applyFont="1"/>
    <xf numFmtId="0" fontId="23" fillId="0" borderId="0" xfId="0" applyFont="1"/>
    <xf numFmtId="0" fontId="6" fillId="0" borderId="0" xfId="0" applyFont="1"/>
    <xf numFmtId="0" fontId="0" fillId="0" borderId="0" xfId="0" applyNumberFormat="1"/>
    <xf numFmtId="3" fontId="5" fillId="3" borderId="18" xfId="1" applyNumberFormat="1" applyFont="1" applyFill="1" applyBorder="1" applyProtection="1">
      <protection locked="0"/>
    </xf>
    <xf numFmtId="0" fontId="5" fillId="0" borderId="15" xfId="1" applyFont="1" applyBorder="1"/>
    <xf numFmtId="1" fontId="5" fillId="3" borderId="15" xfId="1" applyNumberFormat="1" applyFont="1" applyFill="1" applyBorder="1" applyProtection="1">
      <protection locked="0"/>
    </xf>
    <xf numFmtId="0" fontId="5" fillId="0" borderId="13" xfId="1" applyFont="1" applyBorder="1" applyAlignment="1">
      <alignment horizontal="left" vertical="center" wrapText="1"/>
    </xf>
    <xf numFmtId="3" fontId="1" fillId="5" borderId="19" xfId="1" applyNumberFormat="1" applyFill="1" applyBorder="1"/>
    <xf numFmtId="3" fontId="5" fillId="3" borderId="20" xfId="1" applyNumberFormat="1" applyFont="1" applyFill="1" applyBorder="1" applyProtection="1">
      <protection locked="0"/>
    </xf>
    <xf numFmtId="3" fontId="1" fillId="5" borderId="17" xfId="1" applyNumberFormat="1" applyFill="1" applyBorder="1"/>
    <xf numFmtId="10" fontId="5" fillId="3" borderId="13" xfId="1" applyNumberFormat="1" applyFont="1" applyFill="1" applyBorder="1" applyAlignment="1" applyProtection="1">
      <alignment vertical="center"/>
      <protection locked="0"/>
    </xf>
    <xf numFmtId="10" fontId="1" fillId="5" borderId="14" xfId="1" applyNumberFormat="1" applyFill="1" applyBorder="1" applyAlignment="1">
      <alignment vertical="center"/>
    </xf>
    <xf numFmtId="165" fontId="12" fillId="0" borderId="8" xfId="1" applyNumberFormat="1" applyFont="1" applyFill="1" applyBorder="1" applyAlignment="1">
      <alignment horizontal="center" vertical="center"/>
    </xf>
    <xf numFmtId="10" fontId="1" fillId="5" borderId="19" xfId="1" applyNumberForma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6</xdr:row>
      <xdr:rowOff>180975</xdr:rowOff>
    </xdr:from>
    <xdr:to>
      <xdr:col>2</xdr:col>
      <xdr:colOff>2619375</xdr:colOff>
      <xdr:row>7</xdr:row>
      <xdr:rowOff>771525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4925" y="1400175"/>
          <a:ext cx="7372350" cy="1371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66675</xdr:colOff>
      <xdr:row>17</xdr:row>
      <xdr:rowOff>0</xdr:rowOff>
    </xdr:from>
    <xdr:to>
      <xdr:col>1</xdr:col>
      <xdr:colOff>266700</xdr:colOff>
      <xdr:row>18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" y="4905375"/>
          <a:ext cx="200025" cy="21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38100</xdr:colOff>
      <xdr:row>17</xdr:row>
      <xdr:rowOff>161925</xdr:rowOff>
    </xdr:from>
    <xdr:to>
      <xdr:col>1</xdr:col>
      <xdr:colOff>276225</xdr:colOff>
      <xdr:row>19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5067300"/>
          <a:ext cx="238125" cy="21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19050</xdr:colOff>
      <xdr:row>18</xdr:row>
      <xdr:rowOff>161925</xdr:rowOff>
    </xdr:from>
    <xdr:to>
      <xdr:col>1</xdr:col>
      <xdr:colOff>285750</xdr:colOff>
      <xdr:row>19</xdr:row>
      <xdr:rowOff>171450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6225" y="5276850"/>
          <a:ext cx="266700" cy="200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47625</xdr:colOff>
      <xdr:row>19</xdr:row>
      <xdr:rowOff>285750</xdr:rowOff>
    </xdr:from>
    <xdr:to>
      <xdr:col>1</xdr:col>
      <xdr:colOff>238125</xdr:colOff>
      <xdr:row>21</xdr:row>
      <xdr:rowOff>9525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4800" y="5591175"/>
          <a:ext cx="190500" cy="21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38100</xdr:colOff>
      <xdr:row>21</xdr:row>
      <xdr:rowOff>0</xdr:rowOff>
    </xdr:from>
    <xdr:to>
      <xdr:col>1</xdr:col>
      <xdr:colOff>276225</xdr:colOff>
      <xdr:row>21</xdr:row>
      <xdr:rowOff>190500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5275" y="5219700"/>
          <a:ext cx="238125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3771900</xdr:colOff>
      <xdr:row>20</xdr:row>
      <xdr:rowOff>161925</xdr:rowOff>
    </xdr:from>
    <xdr:to>
      <xdr:col>1</xdr:col>
      <xdr:colOff>3962400</xdr:colOff>
      <xdr:row>21</xdr:row>
      <xdr:rowOff>190500</xdr:rowOff>
    </xdr:to>
    <xdr:pic>
      <xdr:nvPicPr>
        <xdr:cNvPr id="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029075" y="5191125"/>
          <a:ext cx="190500" cy="21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247650</xdr:colOff>
      <xdr:row>23</xdr:row>
      <xdr:rowOff>9525</xdr:rowOff>
    </xdr:from>
    <xdr:to>
      <xdr:col>1</xdr:col>
      <xdr:colOff>238125</xdr:colOff>
      <xdr:row>24</xdr:row>
      <xdr:rowOff>47625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47650" y="5819775"/>
          <a:ext cx="247650" cy="228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238125</xdr:colOff>
      <xdr:row>23</xdr:row>
      <xdr:rowOff>190500</xdr:rowOff>
    </xdr:from>
    <xdr:to>
      <xdr:col>1</xdr:col>
      <xdr:colOff>209550</xdr:colOff>
      <xdr:row>25</xdr:row>
      <xdr:rowOff>9525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6000750"/>
          <a:ext cx="228600" cy="200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228600</xdr:colOff>
      <xdr:row>25</xdr:row>
      <xdr:rowOff>9525</xdr:rowOff>
    </xdr:from>
    <xdr:to>
      <xdr:col>1</xdr:col>
      <xdr:colOff>209550</xdr:colOff>
      <xdr:row>26</xdr:row>
      <xdr:rowOff>9525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28600" y="6210300"/>
          <a:ext cx="238125" cy="190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219075</xdr:colOff>
      <xdr:row>25</xdr:row>
      <xdr:rowOff>171450</xdr:rowOff>
    </xdr:from>
    <xdr:to>
      <xdr:col>1</xdr:col>
      <xdr:colOff>209550</xdr:colOff>
      <xdr:row>26</xdr:row>
      <xdr:rowOff>180975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19075" y="6819900"/>
          <a:ext cx="247650" cy="200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workbookViewId="0">
      <selection activeCell="C54" sqref="C54"/>
    </sheetView>
  </sheetViews>
  <sheetFormatPr baseColWidth="10" defaultRowHeight="15"/>
  <cols>
    <col min="1" max="1" width="3.85546875" customWidth="1"/>
    <col min="2" max="2" width="87" bestFit="1" customWidth="1"/>
    <col min="3" max="3" width="46.5703125" bestFit="1" customWidth="1"/>
    <col min="4" max="4" width="24" customWidth="1"/>
  </cols>
  <sheetData>
    <row r="1" spans="1:5" ht="18">
      <c r="A1" s="65" t="s">
        <v>27</v>
      </c>
      <c r="B1" s="66"/>
      <c r="C1" s="66"/>
      <c r="D1" s="66"/>
      <c r="E1" s="66"/>
    </row>
    <row r="3" spans="1:5" ht="15.75">
      <c r="A3" s="67" t="s">
        <v>30</v>
      </c>
    </row>
    <row r="4" spans="1:5" ht="15.75">
      <c r="A4" s="67" t="s">
        <v>28</v>
      </c>
    </row>
    <row r="5" spans="1:5" ht="15.75">
      <c r="A5" s="67"/>
    </row>
    <row r="6" spans="1:5" ht="15.75">
      <c r="A6" s="67" t="s">
        <v>29</v>
      </c>
    </row>
    <row r="7" spans="1:5" ht="61.5" customHeight="1">
      <c r="A7" s="5"/>
      <c r="B7" s="6"/>
      <c r="C7" s="6"/>
      <c r="D7" s="48"/>
    </row>
    <row r="8" spans="1:5" ht="75.75" customHeight="1">
      <c r="A8" s="5"/>
      <c r="B8" s="6"/>
      <c r="C8" s="6"/>
      <c r="D8" s="48"/>
    </row>
    <row r="9" spans="1:5" ht="33.75" customHeight="1" thickBot="1">
      <c r="A9" s="62"/>
      <c r="B9" s="63" t="s">
        <v>25</v>
      </c>
      <c r="C9" s="63" t="s">
        <v>24</v>
      </c>
      <c r="D9" s="64"/>
    </row>
    <row r="10" spans="1:5" ht="17.25" thickTop="1" thickBot="1">
      <c r="A10" s="12"/>
      <c r="B10" s="13"/>
      <c r="C10" s="26" t="s">
        <v>0</v>
      </c>
      <c r="D10" s="9" t="s">
        <v>1</v>
      </c>
    </row>
    <row r="11" spans="1:5" ht="17.25" thickTop="1" thickBot="1">
      <c r="A11" s="15" t="s">
        <v>14</v>
      </c>
      <c r="B11" s="8"/>
      <c r="C11" s="21">
        <f>C16*(((1+C12)^C13)-1)/(C12*(1+C12)^C13)</f>
        <v>462448.65157032368</v>
      </c>
      <c r="D11" s="21">
        <f>(D16/12)*(((1+D12)^D13)-1)/(D12*(1+D12)^D13)</f>
        <v>470866.8396970249</v>
      </c>
    </row>
    <row r="12" spans="1:5" ht="15.75" thickBot="1">
      <c r="A12" s="10"/>
      <c r="B12" s="20" t="s">
        <v>5</v>
      </c>
      <c r="C12" s="4">
        <v>0.04</v>
      </c>
      <c r="D12" s="47">
        <f>((C12+1)^(1/12))-1</f>
        <v>3.2737397821989145E-3</v>
      </c>
    </row>
    <row r="13" spans="1:5">
      <c r="A13" s="10"/>
      <c r="B13" s="16" t="s">
        <v>18</v>
      </c>
      <c r="C13" s="24">
        <f>C15-C14</f>
        <v>4</v>
      </c>
      <c r="D13" s="24">
        <f>C13*12</f>
        <v>48</v>
      </c>
    </row>
    <row r="14" spans="1:5">
      <c r="A14" s="10"/>
      <c r="B14" s="42" t="s">
        <v>13</v>
      </c>
      <c r="C14" s="69">
        <v>30</v>
      </c>
      <c r="D14" s="43">
        <f>C14</f>
        <v>30</v>
      </c>
    </row>
    <row r="15" spans="1:5" ht="15.75" thickBot="1">
      <c r="A15" s="10"/>
      <c r="B15" s="28" t="s">
        <v>37</v>
      </c>
      <c r="C15" s="29">
        <v>34</v>
      </c>
      <c r="D15" s="30">
        <f>C15</f>
        <v>34</v>
      </c>
    </row>
    <row r="16" spans="1:5" ht="16.5" customHeight="1">
      <c r="A16" s="19"/>
      <c r="B16" s="16" t="s">
        <v>22</v>
      </c>
      <c r="C16" s="23">
        <f>C18*(C19*C20-C21*C22)*C17</f>
        <v>127400</v>
      </c>
      <c r="D16" s="23">
        <f>D18*(D19*D20-D21*D22)*D17</f>
        <v>127400</v>
      </c>
    </row>
    <row r="17" spans="1:4" ht="16.5" customHeight="1">
      <c r="A17" s="19"/>
      <c r="B17" s="31" t="s">
        <v>36</v>
      </c>
      <c r="C17" s="32">
        <v>13</v>
      </c>
      <c r="D17" s="49">
        <f>C17</f>
        <v>13</v>
      </c>
    </row>
    <row r="18" spans="1:4">
      <c r="A18" s="10"/>
      <c r="B18" s="33" t="s">
        <v>2</v>
      </c>
      <c r="C18" s="34">
        <v>0.7</v>
      </c>
      <c r="D18" s="50">
        <f t="shared" ref="D18:D22" si="0">C18</f>
        <v>0.7</v>
      </c>
    </row>
    <row r="19" spans="1:4">
      <c r="A19" s="10"/>
      <c r="B19" s="33" t="s">
        <v>38</v>
      </c>
      <c r="C19" s="35">
        <v>25000</v>
      </c>
      <c r="D19" s="51">
        <f t="shared" si="0"/>
        <v>25000</v>
      </c>
    </row>
    <row r="20" spans="1:4" ht="24">
      <c r="A20" s="10"/>
      <c r="B20" s="36" t="s">
        <v>3</v>
      </c>
      <c r="C20" s="37">
        <v>0.9</v>
      </c>
      <c r="D20" s="79">
        <f t="shared" si="0"/>
        <v>0.9</v>
      </c>
    </row>
    <row r="21" spans="1:4">
      <c r="A21" s="10"/>
      <c r="B21" s="33" t="s">
        <v>39</v>
      </c>
      <c r="C21" s="35">
        <v>10000</v>
      </c>
      <c r="D21" s="52">
        <f t="shared" si="0"/>
        <v>10000</v>
      </c>
    </row>
    <row r="22" spans="1:4" ht="15.75" thickBot="1">
      <c r="A22" s="11"/>
      <c r="B22" s="38" t="s">
        <v>4</v>
      </c>
      <c r="C22" s="39">
        <v>0.85</v>
      </c>
      <c r="D22" s="53">
        <f t="shared" si="0"/>
        <v>0.85</v>
      </c>
    </row>
    <row r="23" spans="1:4" ht="17.25" thickTop="1" thickBot="1">
      <c r="A23" s="15" t="s">
        <v>15</v>
      </c>
      <c r="B23" s="27"/>
      <c r="C23" s="14">
        <f>C27-(C26*C25/C24)</f>
        <v>80000</v>
      </c>
      <c r="D23" s="14">
        <f>D27-(D26*D25/D24)</f>
        <v>80000</v>
      </c>
    </row>
    <row r="24" spans="1:4">
      <c r="A24" s="2"/>
      <c r="B24" s="40" t="s">
        <v>6</v>
      </c>
      <c r="C24" s="41">
        <v>100000</v>
      </c>
      <c r="D24" s="55">
        <f>C24</f>
        <v>100000</v>
      </c>
    </row>
    <row r="25" spans="1:4">
      <c r="A25" s="2"/>
      <c r="B25" s="42" t="s">
        <v>7</v>
      </c>
      <c r="C25" s="35">
        <v>50000</v>
      </c>
      <c r="D25" s="56">
        <f>C25</f>
        <v>50000</v>
      </c>
    </row>
    <row r="26" spans="1:4">
      <c r="A26" s="1"/>
      <c r="B26" s="42" t="s">
        <v>8</v>
      </c>
      <c r="C26" s="35">
        <v>200000</v>
      </c>
      <c r="D26" s="58">
        <f>C26</f>
        <v>200000</v>
      </c>
    </row>
    <row r="27" spans="1:4" ht="15.75" thickBot="1">
      <c r="A27" s="3"/>
      <c r="B27" s="44" t="s">
        <v>9</v>
      </c>
      <c r="C27" s="45">
        <v>180000</v>
      </c>
      <c r="D27" s="57">
        <f>C27</f>
        <v>180000</v>
      </c>
    </row>
    <row r="28" spans="1:4" ht="17.25" thickTop="1" thickBot="1">
      <c r="A28" s="15" t="s">
        <v>16</v>
      </c>
      <c r="B28" s="15"/>
      <c r="C28" s="14">
        <f>C32*(((1+C29)^C30)-1)/(C29*(1+C29)^C30)</f>
        <v>218994.18604258599</v>
      </c>
      <c r="D28" s="14">
        <f>(D32/12)*(((1+D29)^D30)-1)/(D29*(1+D29)^D30)</f>
        <v>222980.64864875894</v>
      </c>
    </row>
    <row r="29" spans="1:4" ht="15.75" thickBot="1">
      <c r="A29" s="10"/>
      <c r="B29" s="16" t="s">
        <v>20</v>
      </c>
      <c r="C29" s="54">
        <f>C12</f>
        <v>0.04</v>
      </c>
      <c r="D29" s="78">
        <f>D12</f>
        <v>3.2737397821989145E-3</v>
      </c>
    </row>
    <row r="30" spans="1:4">
      <c r="A30" s="10"/>
      <c r="B30" s="16" t="s">
        <v>19</v>
      </c>
      <c r="C30" s="46">
        <f>C31/12</f>
        <v>10</v>
      </c>
      <c r="D30" s="24">
        <f>C30*12</f>
        <v>120</v>
      </c>
    </row>
    <row r="31" spans="1:4" ht="15.75" thickBot="1">
      <c r="A31" s="10"/>
      <c r="B31" s="70" t="s">
        <v>21</v>
      </c>
      <c r="C31" s="71">
        <v>120</v>
      </c>
      <c r="D31" s="30">
        <f t="shared" ref="D31:D36" si="1">C31</f>
        <v>120</v>
      </c>
    </row>
    <row r="32" spans="1:4" ht="16.5" thickBot="1">
      <c r="A32" s="19"/>
      <c r="B32" s="16" t="s">
        <v>17</v>
      </c>
      <c r="C32" s="25">
        <f>C33*C34*((1+C36)/(1+C35+C36))</f>
        <v>27000</v>
      </c>
      <c r="D32" s="25">
        <f t="shared" si="1"/>
        <v>27000</v>
      </c>
    </row>
    <row r="33" spans="1:4" ht="24.75">
      <c r="A33" s="10"/>
      <c r="B33" s="72" t="s">
        <v>10</v>
      </c>
      <c r="C33" s="76">
        <v>0.5</v>
      </c>
      <c r="D33" s="77">
        <f t="shared" si="1"/>
        <v>0.5</v>
      </c>
    </row>
    <row r="34" spans="1:4">
      <c r="A34" s="10"/>
      <c r="B34" s="33" t="s">
        <v>23</v>
      </c>
      <c r="C34" s="35">
        <v>72000</v>
      </c>
      <c r="D34" s="52">
        <f t="shared" si="1"/>
        <v>72000</v>
      </c>
    </row>
    <row r="35" spans="1:4">
      <c r="A35" s="10"/>
      <c r="B35" s="33" t="s">
        <v>12</v>
      </c>
      <c r="C35" s="69">
        <v>1</v>
      </c>
      <c r="D35" s="73">
        <f t="shared" si="1"/>
        <v>1</v>
      </c>
    </row>
    <row r="36" spans="1:4" ht="15.75" thickBot="1">
      <c r="A36" s="11"/>
      <c r="B36" s="38" t="s">
        <v>11</v>
      </c>
      <c r="C36" s="74">
        <v>2</v>
      </c>
      <c r="D36" s="75">
        <f t="shared" si="1"/>
        <v>2</v>
      </c>
    </row>
    <row r="37" spans="1:4" ht="16.5" thickTop="1" thickBot="1">
      <c r="A37" s="1"/>
      <c r="B37" s="7"/>
      <c r="C37" s="17"/>
      <c r="D37" s="18"/>
    </row>
    <row r="38" spans="1:4" ht="31.5" customHeight="1" thickTop="1" thickBot="1">
      <c r="A38" s="61" t="s">
        <v>26</v>
      </c>
      <c r="B38" s="22"/>
      <c r="C38" s="59">
        <f>C11-C23-C28</f>
        <v>163454.46552773769</v>
      </c>
      <c r="D38" s="60">
        <f>D11-D23-D28</f>
        <v>167886.19104826596</v>
      </c>
    </row>
    <row r="39" spans="1:4" ht="15.75" thickTop="1"/>
    <row r="40" spans="1:4">
      <c r="A40" t="s">
        <v>31</v>
      </c>
    </row>
    <row r="41" spans="1:4">
      <c r="A41" s="68" t="s">
        <v>32</v>
      </c>
    </row>
    <row r="42" spans="1:4">
      <c r="A42" t="s">
        <v>33</v>
      </c>
    </row>
    <row r="43" spans="1:4">
      <c r="A43" t="s">
        <v>35</v>
      </c>
    </row>
    <row r="44" spans="1:4">
      <c r="A44" t="s">
        <v>34</v>
      </c>
    </row>
  </sheetData>
  <sheetProtection password="CC09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MIT</cp:lastModifiedBy>
  <dcterms:created xsi:type="dcterms:W3CDTF">2015-09-09T15:26:30Z</dcterms:created>
  <dcterms:modified xsi:type="dcterms:W3CDTF">2015-09-11T14:02:13Z</dcterms:modified>
</cp:coreProperties>
</file>